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filterPrivacy="1" autoCompressPictures="0"/>
  <xr:revisionPtr revIDLastSave="0" documentId="13_ncr:1_{871F7145-81D9-B64E-BC00-500FAB86EAF8}" xr6:coauthVersionLast="46" xr6:coauthVersionMax="46" xr10:uidLastSave="{00000000-0000-0000-0000-000000000000}"/>
  <bookViews>
    <workbookView xWindow="680" yWindow="460" windowWidth="24800" windowHeight="15540" xr2:uid="{00000000-000D-0000-FFFF-FFFF00000000}"/>
  </bookViews>
  <sheets>
    <sheet name="Fluxo de Caixa" sheetId="1" r:id="rId1"/>
  </sheets>
  <definedNames>
    <definedName name="_xlnm.Print_Area" localSheetId="0">'Fluxo de Caixa'!$B$1:$F$71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C26" i="1"/>
  <c r="C67" i="1" s="1"/>
  <c r="C68" i="1" s="1"/>
  <c r="C70" i="1" s="1"/>
  <c r="C71" i="1" s="1"/>
  <c r="D25" i="1"/>
  <c r="E25" i="1"/>
  <c r="F25" i="1"/>
  <c r="F20" i="1"/>
  <c r="E20" i="1"/>
  <c r="D20" i="1"/>
  <c r="C20" i="1"/>
  <c r="C12" i="1"/>
  <c r="D12" i="1"/>
  <c r="E12" i="1"/>
  <c r="F12" i="1"/>
  <c r="F8" i="1"/>
  <c r="E8" i="1"/>
  <c r="D8" i="1"/>
  <c r="C8" i="1"/>
  <c r="D13" i="1"/>
  <c r="E13" i="1"/>
  <c r="F13" i="1"/>
  <c r="F62" i="1" s="1"/>
  <c r="F69" i="1" s="1"/>
  <c r="C13" i="1"/>
  <c r="C62" i="1"/>
  <c r="F54" i="1"/>
  <c r="E54" i="1"/>
  <c r="D54" i="1"/>
  <c r="C54" i="1"/>
  <c r="D36" i="1"/>
  <c r="E36" i="1"/>
  <c r="F36" i="1"/>
  <c r="D67" i="1"/>
  <c r="D68" i="1" s="1"/>
  <c r="C36" i="1"/>
  <c r="D26" i="1"/>
  <c r="E26" i="1"/>
  <c r="F26" i="1"/>
  <c r="F67" i="1"/>
  <c r="C69" i="1"/>
  <c r="D61" i="1"/>
  <c r="E61" i="1"/>
  <c r="F61" i="1" s="1"/>
  <c r="C59" i="1"/>
  <c r="E69" i="1"/>
  <c r="D59" i="1"/>
  <c r="D69" i="1" s="1"/>
  <c r="E59" i="1"/>
  <c r="F59" i="1"/>
  <c r="D4" i="1"/>
  <c r="C66" i="1"/>
  <c r="C41" i="1"/>
  <c r="C44" i="1"/>
  <c r="C47" i="1"/>
  <c r="C53" i="1"/>
  <c r="D66" i="1"/>
  <c r="D62" i="1"/>
  <c r="D41" i="1"/>
  <c r="D44" i="1"/>
  <c r="D47" i="1"/>
  <c r="D53" i="1"/>
  <c r="E66" i="1"/>
  <c r="E62" i="1"/>
  <c r="E41" i="1"/>
  <c r="E44" i="1"/>
  <c r="E47" i="1"/>
  <c r="E53" i="1"/>
  <c r="F66" i="1"/>
  <c r="F41" i="1"/>
  <c r="F44" i="1"/>
  <c r="F47" i="1"/>
  <c r="F53" i="1"/>
  <c r="D65" i="1"/>
  <c r="E65" i="1" s="1"/>
  <c r="F65" i="1" s="1"/>
  <c r="D56" i="1"/>
  <c r="E56" i="1" s="1"/>
  <c r="F56" i="1" s="1"/>
  <c r="D50" i="1"/>
  <c r="E50" i="1"/>
  <c r="F50" i="1"/>
  <c r="C50" i="1"/>
  <c r="D38" i="1"/>
  <c r="E38" i="1" s="1"/>
  <c r="F38" i="1" s="1"/>
  <c r="D28" i="1"/>
  <c r="E28" i="1"/>
  <c r="F28" i="1" s="1"/>
  <c r="B21" i="1"/>
  <c r="B16" i="1"/>
  <c r="D15" i="1"/>
  <c r="E15" i="1"/>
  <c r="F15" i="1" s="1"/>
  <c r="E4" i="1"/>
  <c r="F4" i="1"/>
  <c r="F68" i="1" l="1"/>
  <c r="F70" i="1" s="1"/>
  <c r="E67" i="1"/>
  <c r="E68" i="1" s="1"/>
  <c r="E70" i="1" s="1"/>
  <c r="D70" i="1"/>
  <c r="D71" i="1"/>
  <c r="E71" i="1" s="1"/>
  <c r="F71" i="1" s="1"/>
</calcChain>
</file>

<file path=xl/sharedStrings.xml><?xml version="1.0" encoding="utf-8"?>
<sst xmlns="http://schemas.openxmlformats.org/spreadsheetml/2006/main" count="60" uniqueCount="49">
  <si>
    <t>RECEITAS</t>
  </si>
  <si>
    <t>Desenvolvimento (investigação, plataformas, produtos)</t>
  </si>
  <si>
    <t>Preço</t>
  </si>
  <si>
    <t>Quantidade</t>
  </si>
  <si>
    <t>Produto/Serviço 1</t>
  </si>
  <si>
    <t>Produto/Serviço 2</t>
  </si>
  <si>
    <t>TOTAL RECEITAS</t>
  </si>
  <si>
    <t>Sub-total</t>
  </si>
  <si>
    <t>Sub-Total</t>
  </si>
  <si>
    <t>Activos Fixos (Maquinas / Computadores / Etç)</t>
  </si>
  <si>
    <t>TOTAL INVESTIMENTOS</t>
  </si>
  <si>
    <t>Royalties  (% das receitas para licenciamento patentes)</t>
  </si>
  <si>
    <t>Custos Distribuição /Comissões (  % das receitas totais)</t>
  </si>
  <si>
    <t>TOTAL CUSTO DAS VENDAS</t>
  </si>
  <si>
    <t>CUSTO DAS VENDAS (CMVC)</t>
  </si>
  <si>
    <t>Aluguer Escritório (sugestão: 500€/mês)</t>
  </si>
  <si>
    <t>Aluguer Laboratório se necessário (sugestão: 1000 euros/mês)</t>
  </si>
  <si>
    <t xml:space="preserve">CUSTO SERVIÇOS EXTERNOS </t>
  </si>
  <si>
    <t>TOTAL CUSTO SERVIÇOS EXTERNOS</t>
  </si>
  <si>
    <t>CUSTO PESSOAL</t>
  </si>
  <si>
    <t>CEO - Gestor</t>
  </si>
  <si>
    <t>Total Custo Empresa</t>
  </si>
  <si>
    <t>TOTAL CUSTO PESSOAL</t>
  </si>
  <si>
    <t>RECEITAS TOTAIS</t>
  </si>
  <si>
    <t>CUSTOS TOTAIS</t>
  </si>
  <si>
    <t>(PREENCHER APENAS AS CÉLULAS A AMARELO)</t>
  </si>
  <si>
    <t xml:space="preserve">Fluxo de Caixa </t>
  </si>
  <si>
    <t>Electricidade, Água e Outro (sugestão: 100€/mês)</t>
  </si>
  <si>
    <t>Contabilista (sugestão: 500€/mês)</t>
  </si>
  <si>
    <t>Telecomunicações (sugestão: 100€/mês)</t>
  </si>
  <si>
    <t>Marketing (sugestão: 500€/mês)</t>
  </si>
  <si>
    <t>Outros..</t>
  </si>
  <si>
    <t>Salário Mensal   (sugestão: 1.000€/mês)</t>
  </si>
  <si>
    <t>Salário Mensal   (sugestão: 1.500€/mês)</t>
  </si>
  <si>
    <t>Salário Mensal   (sugestão: 1.200€/mês)</t>
  </si>
  <si>
    <t>Salário Mensal   (sugestão: 1.100€/mês)</t>
  </si>
  <si>
    <t>Salário Mensal  (sugestão: 1.200€/mês)</t>
  </si>
  <si>
    <t>INVESTIMENTO</t>
  </si>
  <si>
    <t>Marketing and Sales Manager</t>
  </si>
  <si>
    <t>Creative Director</t>
  </si>
  <si>
    <t>Custo das Vendas  (% das receitas totais)</t>
  </si>
  <si>
    <t>Accountant</t>
  </si>
  <si>
    <t>Technology and Product Development</t>
  </si>
  <si>
    <t xml:space="preserve">Necessidades de Fundo </t>
  </si>
  <si>
    <t>FUNDO DE MANEIO</t>
  </si>
  <si>
    <t>FLUXO DE CAIXA OPERACIONAL</t>
  </si>
  <si>
    <t>INVESTIMENTO E FUNDO DE MANEIO</t>
  </si>
  <si>
    <t xml:space="preserve">FLUXO DE CAIXA </t>
  </si>
  <si>
    <t>FLUXO DE CAIXA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</si>
</sst>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D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86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8" fillId="6" borderId="9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left"/>
    </xf>
    <xf numFmtId="0" fontId="1" fillId="0" borderId="0" xfId="0" applyFont="1" applyBorder="1"/>
    <xf numFmtId="0" fontId="1" fillId="5" borderId="6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8" borderId="9" xfId="0" applyFont="1" applyFill="1" applyBorder="1"/>
    <xf numFmtId="0" fontId="1" fillId="2" borderId="4" xfId="0" applyFont="1" applyFill="1" applyBorder="1"/>
    <xf numFmtId="0" fontId="8" fillId="8" borderId="10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165" fontId="1" fillId="3" borderId="0" xfId="0" applyNumberFormat="1" applyFont="1" applyFill="1" applyBorder="1"/>
    <xf numFmtId="165" fontId="1" fillId="3" borderId="5" xfId="0" applyNumberFormat="1" applyFont="1" applyFill="1" applyBorder="1"/>
    <xf numFmtId="9" fontId="1" fillId="3" borderId="0" xfId="0" applyNumberFormat="1" applyFont="1" applyFill="1" applyBorder="1"/>
    <xf numFmtId="9" fontId="1" fillId="3" borderId="5" xfId="0" applyNumberFormat="1" applyFont="1" applyFill="1" applyBorder="1"/>
    <xf numFmtId="0" fontId="1" fillId="3" borderId="0" xfId="0" applyFont="1" applyFill="1" applyBorder="1"/>
    <xf numFmtId="0" fontId="1" fillId="3" borderId="5" xfId="0" applyFont="1" applyFill="1" applyBorder="1"/>
    <xf numFmtId="0" fontId="1" fillId="3" borderId="1" xfId="0" applyFont="1" applyFill="1" applyBorder="1"/>
    <xf numFmtId="0" fontId="7" fillId="7" borderId="9" xfId="0" applyFont="1" applyFill="1" applyBorder="1"/>
    <xf numFmtId="0" fontId="7" fillId="7" borderId="10" xfId="0" applyFont="1" applyFill="1" applyBorder="1"/>
    <xf numFmtId="0" fontId="1" fillId="7" borderId="10" xfId="0" applyFont="1" applyFill="1" applyBorder="1"/>
    <xf numFmtId="0" fontId="1" fillId="7" borderId="11" xfId="0" applyFont="1" applyFill="1" applyBorder="1"/>
    <xf numFmtId="0" fontId="8" fillId="2" borderId="6" xfId="0" applyFont="1" applyFill="1" applyBorder="1"/>
    <xf numFmtId="165" fontId="8" fillId="2" borderId="7" xfId="0" applyNumberFormat="1" applyFont="1" applyFill="1" applyBorder="1"/>
    <xf numFmtId="165" fontId="8" fillId="2" borderId="8" xfId="0" applyNumberFormat="1" applyFont="1" applyFill="1" applyBorder="1"/>
    <xf numFmtId="0" fontId="8" fillId="0" borderId="0" xfId="0" applyFont="1"/>
    <xf numFmtId="0" fontId="8" fillId="2" borderId="6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165" fontId="8" fillId="5" borderId="7" xfId="0" applyNumberFormat="1" applyFont="1" applyFill="1" applyBorder="1"/>
    <xf numFmtId="3" fontId="1" fillId="3" borderId="2" xfId="0" applyNumberFormat="1" applyFont="1" applyFill="1" applyBorder="1"/>
    <xf numFmtId="3" fontId="1" fillId="3" borderId="3" xfId="0" applyNumberFormat="1" applyFont="1" applyFill="1" applyBorder="1"/>
    <xf numFmtId="0" fontId="8" fillId="6" borderId="9" xfId="0" applyFont="1" applyFill="1" applyBorder="1" applyAlignment="1">
      <alignment vertical="center"/>
    </xf>
    <xf numFmtId="165" fontId="8" fillId="6" borderId="10" xfId="0" applyNumberFormat="1" applyFont="1" applyFill="1" applyBorder="1" applyAlignment="1">
      <alignment vertical="center"/>
    </xf>
    <xf numFmtId="165" fontId="8" fillId="6" borderId="1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8" fillId="8" borderId="9" xfId="0" applyFont="1" applyFill="1" applyBorder="1" applyAlignment="1">
      <alignment vertical="center"/>
    </xf>
    <xf numFmtId="165" fontId="8" fillId="8" borderId="10" xfId="0" applyNumberFormat="1" applyFont="1" applyFill="1" applyBorder="1" applyAlignment="1">
      <alignment vertical="center"/>
    </xf>
    <xf numFmtId="165" fontId="8" fillId="8" borderId="11" xfId="0" applyNumberFormat="1" applyFont="1" applyFill="1" applyBorder="1" applyAlignment="1">
      <alignment vertical="center"/>
    </xf>
    <xf numFmtId="0" fontId="8" fillId="9" borderId="9" xfId="0" applyFont="1" applyFill="1" applyBorder="1" applyAlignment="1">
      <alignment vertical="center"/>
    </xf>
    <xf numFmtId="0" fontId="8" fillId="7" borderId="6" xfId="0" applyFont="1" applyFill="1" applyBorder="1" applyAlignment="1">
      <alignment vertical="center"/>
    </xf>
    <xf numFmtId="165" fontId="8" fillId="7" borderId="7" xfId="0" applyNumberFormat="1" applyFont="1" applyFill="1" applyBorder="1" applyAlignment="1">
      <alignment vertical="center"/>
    </xf>
    <xf numFmtId="165" fontId="8" fillId="7" borderId="8" xfId="0" applyNumberFormat="1" applyFont="1" applyFill="1" applyBorder="1" applyAlignment="1">
      <alignment vertical="center"/>
    </xf>
    <xf numFmtId="165" fontId="8" fillId="6" borderId="9" xfId="0" applyNumberFormat="1" applyFont="1" applyFill="1" applyBorder="1" applyAlignment="1">
      <alignment vertical="center"/>
    </xf>
    <xf numFmtId="165" fontId="8" fillId="8" borderId="9" xfId="0" applyNumberFormat="1" applyFont="1" applyFill="1" applyBorder="1" applyAlignment="1">
      <alignment vertical="center"/>
    </xf>
    <xf numFmtId="165" fontId="8" fillId="9" borderId="9" xfId="0" applyNumberFormat="1" applyFont="1" applyFill="1" applyBorder="1" applyAlignment="1">
      <alignment vertical="center"/>
    </xf>
    <xf numFmtId="165" fontId="8" fillId="7" borderId="6" xfId="0" applyNumberFormat="1" applyFont="1" applyFill="1" applyBorder="1" applyAlignment="1">
      <alignment vertical="center"/>
    </xf>
    <xf numFmtId="0" fontId="8" fillId="0" borderId="9" xfId="0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1" fillId="2" borderId="1" xfId="0" applyFont="1" applyFill="1" applyBorder="1" applyAlignment="1">
      <alignment horizontal="left"/>
    </xf>
    <xf numFmtId="165" fontId="1" fillId="3" borderId="2" xfId="0" applyNumberFormat="1" applyFont="1" applyFill="1" applyBorder="1"/>
    <xf numFmtId="0" fontId="8" fillId="6" borderId="10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</cellXfs>
  <cellStyles count="86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Normal" xfId="0" builtinId="0"/>
    <cellStyle name="Normal 2" xfId="3" xr:uid="{00000000-0005-0000-0000-00005E030000}"/>
    <cellStyle name="Normal 3" xfId="1" xr:uid="{00000000-0005-0000-0000-00005F030000}"/>
    <cellStyle name="Percent 2" xfId="2" xr:uid="{00000000-0005-0000-0000-000061030000}"/>
    <cellStyle name="Vírgula 2" xfId="4" xr:uid="{00000000-0005-0000-0000-000062030000}"/>
  </cellStyles>
  <dxfs count="0"/>
  <tableStyles count="0" defaultTableStyle="TableStyleMedium2" defaultPivotStyle="PivotStyleLight16"/>
  <colors>
    <mruColors>
      <color rgb="FFFFFFCC"/>
      <color rgb="FFFFD57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RECEITAS / CUSTOS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'Fluxo de Caixa'!$B$66</c:f>
              <c:strCache>
                <c:ptCount val="1"/>
                <c:pt idx="0">
                  <c:v>RECEITAS TOTAIS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'Fluxo de Caixa'!$C$65:$F$65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'Fluxo de Caixa'!$C$66:$F$66</c:f>
              <c:numCache>
                <c:formatCode>#\ ##0\ "€"</c:formatCode>
                <c:ptCount val="4"/>
                <c:pt idx="0">
                  <c:v>150000</c:v>
                </c:pt>
                <c:pt idx="1">
                  <c:v>300000</c:v>
                </c:pt>
                <c:pt idx="2">
                  <c:v>450000</c:v>
                </c:pt>
                <c:pt idx="3">
                  <c:v>650000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F-2644-B0F6-FEF3F57286FC}"/>
            </c:ext>
          </c:extLst>
        </c:ser>
        <c:ser>
          <c:idx val="1"/>
          <c:order val="1"/>
          <c:tx>
            <c:strRef>
              <c:f>'Fluxo de Caixa'!$B$67</c:f>
              <c:strCache>
                <c:ptCount val="1"/>
                <c:pt idx="0">
                  <c:v>CUSTOS TOTAIS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'Fluxo de Caixa'!$C$65:$F$65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'Fluxo de Caixa'!$C$67:$F$67</c:f>
              <c:numCache>
                <c:formatCode>#\ ##0\ "€"</c:formatCode>
                <c:ptCount val="4"/>
                <c:pt idx="0">
                  <c:v>180720</c:v>
                </c:pt>
                <c:pt idx="1">
                  <c:v>292320</c:v>
                </c:pt>
                <c:pt idx="2">
                  <c:v>432000</c:v>
                </c:pt>
                <c:pt idx="3">
                  <c:v>552000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F-2644-B0F6-FEF3F57286FC}"/>
            </c:ext>
          </c:extLst>
        </c:ser>
        <c:ser>
          <c:idx val="2"/>
          <c:order val="2"/>
          <c:tx>
            <c:strRef>
              <c:f>'Fluxo de Caixa'!$B$70</c:f>
              <c:strCache>
                <c:ptCount val="1"/>
                <c:pt idx="0">
                  <c:v>FLUXO DE CAIXA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'Fluxo de Caixa'!$C$65:$F$65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'Fluxo de Caixa'!$C$70:$F$70</c:f>
              <c:numCache>
                <c:formatCode>#\ ##0\ "€"</c:formatCode>
                <c:ptCount val="4"/>
                <c:pt idx="0">
                  <c:v>-73720</c:v>
                </c:pt>
                <c:pt idx="1">
                  <c:v>1680</c:v>
                </c:pt>
                <c:pt idx="2">
                  <c:v>9000</c:v>
                </c:pt>
                <c:pt idx="3">
                  <c:v>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F-2644-B0F6-FEF3F57286FC}"/>
            </c:ext>
          </c:extLst>
        </c:ser>
        <c:ser>
          <c:idx val="3"/>
          <c:order val="3"/>
          <c:tx>
            <c:strRef>
              <c:f>'Fluxo de Caixa'!$B$71</c:f>
              <c:strCache>
                <c:ptCount val="1"/>
                <c:pt idx="0">
                  <c:v>FLUXO DE CAIXA ACUMULADO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'Fluxo de Caixa'!$C$65:$F$65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'Fluxo de Caixa'!$C$71:$F$71</c:f>
              <c:numCache>
                <c:formatCode>#\ ##0\ "€"</c:formatCode>
                <c:ptCount val="4"/>
                <c:pt idx="0">
                  <c:v>-73720</c:v>
                </c:pt>
                <c:pt idx="1">
                  <c:v>-72040</c:v>
                </c:pt>
                <c:pt idx="2">
                  <c:v>-63040</c:v>
                </c:pt>
                <c:pt idx="3">
                  <c:v>21960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CF-2644-B0F6-FEF3F5728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3160576"/>
        <c:axId val="1945835136"/>
      </c:barChart>
      <c:catAx>
        <c:axId val="194316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1945835136"/>
        <c:crosses val="autoZero"/>
        <c:auto val="1"/>
        <c:lblAlgn val="ctr"/>
        <c:lblOffset val="100"/>
        <c:noMultiLvlLbl val="0"/>
      </c:catAx>
      <c:valAx>
        <c:axId val="194583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T"/>
          </a:p>
        </c:txPr>
        <c:crossAx val="194316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802640</xdr:colOff>
      <xdr:row>72</xdr:row>
      <xdr:rowOff>172720</xdr:rowOff>
    </xdr:from>
    <xdr:to>
      <xdr:col>5</xdr:col>
      <xdr:colOff>345440</xdr:colOff>
      <xdr:row>91</xdr:row>
      <xdr:rowOff>71120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43228FA-E2EC-4445-A619-3161F69DD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71"/>
  <sheetViews>
    <sheetView tabSelected="1" showRuler="0" topLeftCell="B1" zoomScale="125" zoomScaleNormal="125" workbookViewId="0">
      <selection activeCell="C26" sqref="C26"/>
    </sheetView>
  </sheetViews>
  <sheetFormatPr baseColWidth="10" defaultColWidth="8.83203125" defaultRowHeight="15" x14ac:dyDescent="0.2"/>
  <cols>
    <col min="1" max="1" width="4.1640625" style="1" customWidth="1"/>
    <col min="2" max="2" width="47.5" style="1" customWidth="1"/>
    <col min="3" max="6" width="15.33203125" style="1" customWidth="1"/>
    <col min="7" max="16384" width="8.83203125" style="1"/>
  </cols>
  <sheetData>
    <row r="1" spans="2:6" ht="16" x14ac:dyDescent="0.2">
      <c r="B1" s="20" t="s">
        <v>26</v>
      </c>
      <c r="C1" s="21"/>
      <c r="D1" s="21"/>
      <c r="E1" s="22"/>
      <c r="F1" s="23"/>
    </row>
    <row r="2" spans="2:6" s="27" customFormat="1" x14ac:dyDescent="0.2">
      <c r="B2" s="48" t="s">
        <v>25</v>
      </c>
      <c r="C2" s="49"/>
      <c r="D2" s="49"/>
      <c r="E2" s="49"/>
      <c r="F2" s="50"/>
    </row>
    <row r="4" spans="2:6" x14ac:dyDescent="0.2">
      <c r="B4" s="2" t="s">
        <v>0</v>
      </c>
      <c r="C4" s="53">
        <v>2021</v>
      </c>
      <c r="D4" s="53">
        <f>C4+1</f>
        <v>2022</v>
      </c>
      <c r="E4" s="53">
        <f>D4+1</f>
        <v>2023</v>
      </c>
      <c r="F4" s="54">
        <f>E4+1</f>
        <v>2024</v>
      </c>
    </row>
    <row r="5" spans="2:6" x14ac:dyDescent="0.2">
      <c r="B5" s="19" t="s">
        <v>4</v>
      </c>
      <c r="C5" s="3"/>
      <c r="D5" s="3"/>
      <c r="E5" s="3"/>
      <c r="F5" s="4"/>
    </row>
    <row r="6" spans="2:6" x14ac:dyDescent="0.2">
      <c r="B6" s="5" t="s">
        <v>2</v>
      </c>
      <c r="C6" s="13">
        <v>100</v>
      </c>
      <c r="D6" s="13">
        <v>100</v>
      </c>
      <c r="E6" s="13">
        <v>100</v>
      </c>
      <c r="F6" s="14">
        <v>100</v>
      </c>
    </row>
    <row r="7" spans="2:6" x14ac:dyDescent="0.2">
      <c r="B7" s="5" t="s">
        <v>3</v>
      </c>
      <c r="C7" s="17">
        <v>1000</v>
      </c>
      <c r="D7" s="17">
        <v>2000</v>
      </c>
      <c r="E7" s="17">
        <v>2500</v>
      </c>
      <c r="F7" s="18">
        <v>3000</v>
      </c>
    </row>
    <row r="8" spans="2:6" s="27" customFormat="1" x14ac:dyDescent="0.2">
      <c r="B8" s="28" t="s">
        <v>7</v>
      </c>
      <c r="C8" s="25">
        <f>C6*C7</f>
        <v>100000</v>
      </c>
      <c r="D8" s="25">
        <f>D6*D7</f>
        <v>200000</v>
      </c>
      <c r="E8" s="25">
        <f>E6*E7</f>
        <v>250000</v>
      </c>
      <c r="F8" s="26">
        <f>F6*F7</f>
        <v>300000</v>
      </c>
    </row>
    <row r="9" spans="2:6" x14ac:dyDescent="0.2">
      <c r="B9" s="19" t="s">
        <v>5</v>
      </c>
      <c r="C9" s="3"/>
      <c r="D9" s="3"/>
      <c r="E9" s="3"/>
      <c r="F9" s="4"/>
    </row>
    <row r="10" spans="2:6" x14ac:dyDescent="0.2">
      <c r="B10" s="5" t="s">
        <v>2</v>
      </c>
      <c r="C10" s="13">
        <v>1000</v>
      </c>
      <c r="D10" s="13">
        <v>1000</v>
      </c>
      <c r="E10" s="13">
        <v>1000</v>
      </c>
      <c r="F10" s="14">
        <v>1000</v>
      </c>
    </row>
    <row r="11" spans="2:6" x14ac:dyDescent="0.2">
      <c r="B11" s="5" t="s">
        <v>3</v>
      </c>
      <c r="C11" s="17">
        <v>50</v>
      </c>
      <c r="D11" s="17">
        <v>100</v>
      </c>
      <c r="E11" s="17">
        <v>200</v>
      </c>
      <c r="F11" s="18">
        <v>350</v>
      </c>
    </row>
    <row r="12" spans="2:6" s="27" customFormat="1" x14ac:dyDescent="0.2">
      <c r="B12" s="28" t="s">
        <v>7</v>
      </c>
      <c r="C12" s="25">
        <f>C10*C11</f>
        <v>50000</v>
      </c>
      <c r="D12" s="25">
        <f>D10*D11</f>
        <v>100000</v>
      </c>
      <c r="E12" s="25">
        <f>E10*E11</f>
        <v>200000</v>
      </c>
      <c r="F12" s="26">
        <f>F10*F11</f>
        <v>350000</v>
      </c>
    </row>
    <row r="13" spans="2:6" x14ac:dyDescent="0.2">
      <c r="B13" s="7" t="s">
        <v>6</v>
      </c>
      <c r="C13" s="30">
        <f>C12+C8</f>
        <v>150000</v>
      </c>
      <c r="D13" s="30">
        <f t="shared" ref="D13:F13" si="0">D12+D8</f>
        <v>300000</v>
      </c>
      <c r="E13" s="30">
        <f t="shared" si="0"/>
        <v>450000</v>
      </c>
      <c r="F13" s="30">
        <f t="shared" si="0"/>
        <v>650000</v>
      </c>
    </row>
    <row r="14" spans="2:6" x14ac:dyDescent="0.2">
      <c r="B14" s="8"/>
      <c r="C14" s="6"/>
      <c r="D14" s="6"/>
      <c r="E14" s="6"/>
      <c r="F14" s="6"/>
    </row>
    <row r="15" spans="2:6" x14ac:dyDescent="0.2">
      <c r="B15" s="9" t="s">
        <v>14</v>
      </c>
      <c r="C15" s="11">
        <v>2021</v>
      </c>
      <c r="D15" s="11">
        <f>C15+1</f>
        <v>2022</v>
      </c>
      <c r="E15" s="11">
        <f>D15+1</f>
        <v>2023</v>
      </c>
      <c r="F15" s="12">
        <f>E15+1</f>
        <v>2024</v>
      </c>
    </row>
    <row r="16" spans="2:6" x14ac:dyDescent="0.2">
      <c r="B16" s="19" t="str">
        <f>B5</f>
        <v>Produto/Serviço 1</v>
      </c>
      <c r="C16" s="3"/>
      <c r="D16" s="3"/>
      <c r="E16" s="3"/>
      <c r="F16" s="4"/>
    </row>
    <row r="17" spans="2:6" x14ac:dyDescent="0.2">
      <c r="B17" s="10" t="s">
        <v>40</v>
      </c>
      <c r="C17" s="15">
        <v>0.15</v>
      </c>
      <c r="D17" s="15">
        <v>0.15</v>
      </c>
      <c r="E17" s="15">
        <v>0.15</v>
      </c>
      <c r="F17" s="16">
        <v>0.15</v>
      </c>
    </row>
    <row r="18" spans="2:6" x14ac:dyDescent="0.2">
      <c r="B18" s="10" t="s">
        <v>12</v>
      </c>
      <c r="C18" s="15">
        <v>0.4</v>
      </c>
      <c r="D18" s="15">
        <v>0.4</v>
      </c>
      <c r="E18" s="15">
        <v>0.4</v>
      </c>
      <c r="F18" s="16">
        <v>0.4</v>
      </c>
    </row>
    <row r="19" spans="2:6" x14ac:dyDescent="0.2">
      <c r="B19" s="10" t="s">
        <v>11</v>
      </c>
      <c r="C19" s="15">
        <v>0.05</v>
      </c>
      <c r="D19" s="15">
        <v>0.05</v>
      </c>
      <c r="E19" s="15">
        <v>0.05</v>
      </c>
      <c r="F19" s="16">
        <v>0.05</v>
      </c>
    </row>
    <row r="20" spans="2:6" s="27" customFormat="1" x14ac:dyDescent="0.2">
      <c r="B20" s="24" t="s">
        <v>8</v>
      </c>
      <c r="C20" s="25">
        <f>(C8*C17)+(C8*C18)+(C8*C19)</f>
        <v>60000</v>
      </c>
      <c r="D20" s="25">
        <f>(D8*D17)+(D8*D18)+(D8*D19)</f>
        <v>120000</v>
      </c>
      <c r="E20" s="25">
        <f>(E8*E17)+(E8*E18)+(E8*E19)</f>
        <v>150000</v>
      </c>
      <c r="F20" s="25">
        <f>(F8*F17)+(F8*F18)+(F8*F19)</f>
        <v>180000</v>
      </c>
    </row>
    <row r="21" spans="2:6" x14ac:dyDescent="0.2">
      <c r="B21" s="19" t="str">
        <f>B9</f>
        <v>Produto/Serviço 2</v>
      </c>
      <c r="C21" s="3"/>
      <c r="D21" s="3"/>
      <c r="E21" s="3"/>
      <c r="F21" s="4"/>
    </row>
    <row r="22" spans="2:6" x14ac:dyDescent="0.2">
      <c r="B22" s="10" t="s">
        <v>40</v>
      </c>
      <c r="C22" s="15">
        <v>0.15</v>
      </c>
      <c r="D22" s="15">
        <v>0.15</v>
      </c>
      <c r="E22" s="15">
        <v>0.15</v>
      </c>
      <c r="F22" s="16">
        <v>0.15</v>
      </c>
    </row>
    <row r="23" spans="2:6" x14ac:dyDescent="0.2">
      <c r="B23" s="10" t="s">
        <v>12</v>
      </c>
      <c r="C23" s="15">
        <v>0.4</v>
      </c>
      <c r="D23" s="15">
        <v>0.4</v>
      </c>
      <c r="E23" s="15">
        <v>0.4</v>
      </c>
      <c r="F23" s="16">
        <v>0.4</v>
      </c>
    </row>
    <row r="24" spans="2:6" x14ac:dyDescent="0.2">
      <c r="B24" s="10" t="s">
        <v>11</v>
      </c>
      <c r="C24" s="15">
        <v>0.05</v>
      </c>
      <c r="D24" s="15">
        <v>0.05</v>
      </c>
      <c r="E24" s="15">
        <v>0.05</v>
      </c>
      <c r="F24" s="16">
        <v>0.05</v>
      </c>
    </row>
    <row r="25" spans="2:6" s="27" customFormat="1" x14ac:dyDescent="0.2">
      <c r="B25" s="24" t="s">
        <v>8</v>
      </c>
      <c r="C25" s="25">
        <f>(C24*C12)+(C23*C12)+(C22*C12)</f>
        <v>30000</v>
      </c>
      <c r="D25" s="25">
        <f>(D24*D12)+(D23*D12)+(D22*D12)</f>
        <v>60000</v>
      </c>
      <c r="E25" s="25">
        <f>(E24*E12)+(E23*E12)+(E22*E12)</f>
        <v>120000</v>
      </c>
      <c r="F25" s="25">
        <f>(F24*F12)+(F23*F12)+(F22*F12)</f>
        <v>210000</v>
      </c>
    </row>
    <row r="26" spans="2:6" x14ac:dyDescent="0.2">
      <c r="B26" s="7" t="s">
        <v>13</v>
      </c>
      <c r="C26" s="30">
        <f>C25+C20</f>
        <v>90000</v>
      </c>
      <c r="D26" s="30">
        <f t="shared" ref="D26:F26" si="1">D25+D20</f>
        <v>180000</v>
      </c>
      <c r="E26" s="30">
        <f t="shared" si="1"/>
        <v>270000</v>
      </c>
      <c r="F26" s="30">
        <f t="shared" si="1"/>
        <v>390000</v>
      </c>
    </row>
    <row r="27" spans="2:6" x14ac:dyDescent="0.2">
      <c r="B27" s="6"/>
      <c r="C27" s="6"/>
      <c r="D27" s="6"/>
      <c r="E27" s="6"/>
      <c r="F27" s="6"/>
    </row>
    <row r="28" spans="2:6" x14ac:dyDescent="0.2">
      <c r="B28" s="9" t="s">
        <v>17</v>
      </c>
      <c r="C28" s="11">
        <v>2021</v>
      </c>
      <c r="D28" s="11">
        <f>C28+1</f>
        <v>2022</v>
      </c>
      <c r="E28" s="11">
        <f>D28+1</f>
        <v>2023</v>
      </c>
      <c r="F28" s="12">
        <f>E28+1</f>
        <v>2024</v>
      </c>
    </row>
    <row r="29" spans="2:6" x14ac:dyDescent="0.2">
      <c r="B29" s="10" t="s">
        <v>15</v>
      </c>
      <c r="C29" s="13">
        <v>6000</v>
      </c>
      <c r="D29" s="13">
        <v>6000</v>
      </c>
      <c r="E29" s="13">
        <v>6000</v>
      </c>
      <c r="F29" s="14">
        <v>6000</v>
      </c>
    </row>
    <row r="30" spans="2:6" x14ac:dyDescent="0.2">
      <c r="B30" s="10" t="s">
        <v>16</v>
      </c>
      <c r="C30" s="13">
        <v>12000</v>
      </c>
      <c r="D30" s="13">
        <v>12000</v>
      </c>
      <c r="E30" s="13">
        <v>12000</v>
      </c>
      <c r="F30" s="14">
        <v>12000</v>
      </c>
    </row>
    <row r="31" spans="2:6" x14ac:dyDescent="0.2">
      <c r="B31" s="10" t="s">
        <v>27</v>
      </c>
      <c r="C31" s="13">
        <v>1200</v>
      </c>
      <c r="D31" s="13">
        <v>1200</v>
      </c>
      <c r="E31" s="13">
        <v>1200</v>
      </c>
      <c r="F31" s="14">
        <v>1200</v>
      </c>
    </row>
    <row r="32" spans="2:6" x14ac:dyDescent="0.2">
      <c r="B32" s="10" t="s">
        <v>28</v>
      </c>
      <c r="C32" s="13">
        <v>6000</v>
      </c>
      <c r="D32" s="13">
        <v>6000</v>
      </c>
      <c r="E32" s="13">
        <v>6000</v>
      </c>
      <c r="F32" s="14">
        <v>6000</v>
      </c>
    </row>
    <row r="33" spans="2:6" x14ac:dyDescent="0.2">
      <c r="B33" s="10" t="s">
        <v>29</v>
      </c>
      <c r="C33" s="13">
        <v>1200</v>
      </c>
      <c r="D33" s="13">
        <v>1200</v>
      </c>
      <c r="E33" s="13">
        <v>1200</v>
      </c>
      <c r="F33" s="14">
        <v>1200</v>
      </c>
    </row>
    <row r="34" spans="2:6" x14ac:dyDescent="0.2">
      <c r="B34" s="10" t="s">
        <v>30</v>
      </c>
      <c r="C34" s="13">
        <v>6000</v>
      </c>
      <c r="D34" s="13">
        <v>6000</v>
      </c>
      <c r="E34" s="13">
        <v>6000</v>
      </c>
      <c r="F34" s="14">
        <v>6000</v>
      </c>
    </row>
    <row r="35" spans="2:6" x14ac:dyDescent="0.2">
      <c r="B35" s="10" t="s">
        <v>31</v>
      </c>
      <c r="C35" s="13">
        <v>0</v>
      </c>
      <c r="D35" s="13">
        <v>0</v>
      </c>
      <c r="E35" s="13">
        <v>0</v>
      </c>
      <c r="F35" s="14">
        <v>0</v>
      </c>
    </row>
    <row r="36" spans="2:6" s="27" customFormat="1" x14ac:dyDescent="0.2">
      <c r="B36" s="29" t="s">
        <v>18</v>
      </c>
      <c r="C36" s="30">
        <f>SUM(C29:C35)</f>
        <v>32400</v>
      </c>
      <c r="D36" s="30">
        <f t="shared" ref="D36:F36" si="2">SUM(D29:D35)</f>
        <v>32400</v>
      </c>
      <c r="E36" s="30">
        <f t="shared" si="2"/>
        <v>32400</v>
      </c>
      <c r="F36" s="30">
        <f t="shared" si="2"/>
        <v>32400</v>
      </c>
    </row>
    <row r="38" spans="2:6" x14ac:dyDescent="0.2">
      <c r="B38" s="9" t="s">
        <v>19</v>
      </c>
      <c r="C38" s="11">
        <v>2021</v>
      </c>
      <c r="D38" s="11">
        <f>C38+1</f>
        <v>2022</v>
      </c>
      <c r="E38" s="11">
        <f>D38+1</f>
        <v>2023</v>
      </c>
      <c r="F38" s="12">
        <f>E38+1</f>
        <v>2024</v>
      </c>
    </row>
    <row r="39" spans="2:6" x14ac:dyDescent="0.2">
      <c r="B39" s="19" t="s">
        <v>20</v>
      </c>
      <c r="C39" s="31">
        <v>1</v>
      </c>
      <c r="D39" s="31">
        <v>1</v>
      </c>
      <c r="E39" s="31">
        <v>1</v>
      </c>
      <c r="F39" s="32">
        <v>1</v>
      </c>
    </row>
    <row r="40" spans="2:6" x14ac:dyDescent="0.2">
      <c r="B40" s="10" t="s">
        <v>36</v>
      </c>
      <c r="C40" s="13">
        <v>1200</v>
      </c>
      <c r="D40" s="13">
        <v>1200</v>
      </c>
      <c r="E40" s="13">
        <v>1200</v>
      </c>
      <c r="F40" s="14">
        <v>1200</v>
      </c>
    </row>
    <row r="41" spans="2:6" s="27" customFormat="1" x14ac:dyDescent="0.2">
      <c r="B41" s="24" t="s">
        <v>21</v>
      </c>
      <c r="C41" s="25">
        <f>C39*(C40*12*1.8)</f>
        <v>25920</v>
      </c>
      <c r="D41" s="25">
        <f t="shared" ref="D41:F41" si="3">D39*(D40*12*1.8)</f>
        <v>25920</v>
      </c>
      <c r="E41" s="25">
        <f t="shared" si="3"/>
        <v>25920</v>
      </c>
      <c r="F41" s="26">
        <f t="shared" si="3"/>
        <v>25920</v>
      </c>
    </row>
    <row r="42" spans="2:6" x14ac:dyDescent="0.2">
      <c r="B42" s="19" t="s">
        <v>38</v>
      </c>
      <c r="C42" s="31">
        <v>1</v>
      </c>
      <c r="D42" s="31">
        <v>1</v>
      </c>
      <c r="E42" s="31">
        <v>1</v>
      </c>
      <c r="F42" s="32">
        <v>1</v>
      </c>
    </row>
    <row r="43" spans="2:6" x14ac:dyDescent="0.2">
      <c r="B43" s="10" t="s">
        <v>33</v>
      </c>
      <c r="C43" s="13">
        <v>1500</v>
      </c>
      <c r="D43" s="13">
        <v>1500</v>
      </c>
      <c r="E43" s="13">
        <v>1500</v>
      </c>
      <c r="F43" s="14">
        <v>1500</v>
      </c>
    </row>
    <row r="44" spans="2:6" s="27" customFormat="1" x14ac:dyDescent="0.2">
      <c r="B44" s="24" t="s">
        <v>21</v>
      </c>
      <c r="C44" s="25">
        <f>C42*(C43*12*1.8)</f>
        <v>32400</v>
      </c>
      <c r="D44" s="25">
        <f t="shared" ref="D44:F44" si="4">D42*(D43*12*1.8)</f>
        <v>32400</v>
      </c>
      <c r="E44" s="25">
        <f t="shared" si="4"/>
        <v>32400</v>
      </c>
      <c r="F44" s="26">
        <f t="shared" si="4"/>
        <v>32400</v>
      </c>
    </row>
    <row r="45" spans="2:6" x14ac:dyDescent="0.2">
      <c r="B45" s="19" t="s">
        <v>39</v>
      </c>
      <c r="C45" s="31">
        <v>0</v>
      </c>
      <c r="D45" s="31">
        <v>0</v>
      </c>
      <c r="E45" s="31">
        <v>1</v>
      </c>
      <c r="F45" s="32">
        <v>1</v>
      </c>
    </row>
    <row r="46" spans="2:6" x14ac:dyDescent="0.2">
      <c r="B46" s="10" t="s">
        <v>34</v>
      </c>
      <c r="C46" s="13">
        <v>1200</v>
      </c>
      <c r="D46" s="13">
        <v>1200</v>
      </c>
      <c r="E46" s="13">
        <v>1200</v>
      </c>
      <c r="F46" s="14">
        <v>1200</v>
      </c>
    </row>
    <row r="47" spans="2:6" s="27" customFormat="1" x14ac:dyDescent="0.2">
      <c r="B47" s="24" t="s">
        <v>21</v>
      </c>
      <c r="C47" s="25">
        <f>C45*(C46*12*1.8)</f>
        <v>0</v>
      </c>
      <c r="D47" s="25">
        <f t="shared" ref="D47:F47" si="5">D45*(D46*12*1.8)</f>
        <v>0</v>
      </c>
      <c r="E47" s="25">
        <f t="shared" si="5"/>
        <v>25920</v>
      </c>
      <c r="F47" s="26">
        <f t="shared" si="5"/>
        <v>25920</v>
      </c>
    </row>
    <row r="48" spans="2:6" x14ac:dyDescent="0.2">
      <c r="B48" s="19" t="s">
        <v>41</v>
      </c>
      <c r="C48" s="31">
        <v>0</v>
      </c>
      <c r="D48" s="31">
        <v>1</v>
      </c>
      <c r="E48" s="31">
        <v>1</v>
      </c>
      <c r="F48" s="32">
        <v>1</v>
      </c>
    </row>
    <row r="49" spans="2:6" x14ac:dyDescent="0.2">
      <c r="B49" s="10" t="s">
        <v>32</v>
      </c>
      <c r="C49" s="13">
        <v>1000</v>
      </c>
      <c r="D49" s="13">
        <v>1000</v>
      </c>
      <c r="E49" s="13">
        <v>1000</v>
      </c>
      <c r="F49" s="14">
        <v>1000</v>
      </c>
    </row>
    <row r="50" spans="2:6" s="27" customFormat="1" x14ac:dyDescent="0.2">
      <c r="B50" s="24" t="s">
        <v>21</v>
      </c>
      <c r="C50" s="25">
        <f>C48*(C49*12*1.8)</f>
        <v>0</v>
      </c>
      <c r="D50" s="25">
        <f t="shared" ref="D50:F50" si="6">D48*(D49*12*1.8)</f>
        <v>21600</v>
      </c>
      <c r="E50" s="25">
        <f t="shared" si="6"/>
        <v>21600</v>
      </c>
      <c r="F50" s="26">
        <f t="shared" si="6"/>
        <v>21600</v>
      </c>
    </row>
    <row r="51" spans="2:6" x14ac:dyDescent="0.2">
      <c r="B51" s="19" t="s">
        <v>42</v>
      </c>
      <c r="C51" s="31">
        <v>0</v>
      </c>
      <c r="D51" s="31">
        <v>0</v>
      </c>
      <c r="E51" s="31">
        <v>1</v>
      </c>
      <c r="F51" s="32">
        <v>1</v>
      </c>
    </row>
    <row r="52" spans="2:6" x14ac:dyDescent="0.2">
      <c r="B52" s="10" t="s">
        <v>35</v>
      </c>
      <c r="C52" s="13">
        <v>1100</v>
      </c>
      <c r="D52" s="13">
        <v>1100</v>
      </c>
      <c r="E52" s="13">
        <v>1100</v>
      </c>
      <c r="F52" s="14">
        <v>1100</v>
      </c>
    </row>
    <row r="53" spans="2:6" s="27" customFormat="1" x14ac:dyDescent="0.2">
      <c r="B53" s="24" t="s">
        <v>21</v>
      </c>
      <c r="C53" s="25">
        <f>C51*(C52*12*1.8)</f>
        <v>0</v>
      </c>
      <c r="D53" s="25">
        <f t="shared" ref="D53" si="7">D51*(D52*12*1.8)</f>
        <v>0</v>
      </c>
      <c r="E53" s="25">
        <f t="shared" ref="E53" si="8">E51*(E52*12*1.8)</f>
        <v>23760</v>
      </c>
      <c r="F53" s="26">
        <f t="shared" ref="F53" si="9">F51*(F52*12*1.8)</f>
        <v>23760</v>
      </c>
    </row>
    <row r="54" spans="2:6" s="27" customFormat="1" x14ac:dyDescent="0.2">
      <c r="B54" s="29" t="s">
        <v>22</v>
      </c>
      <c r="C54" s="30">
        <f>C41+C44+C47+C50+C53</f>
        <v>58320</v>
      </c>
      <c r="D54" s="30">
        <f>D41+D44+D47+D50+D53</f>
        <v>79920</v>
      </c>
      <c r="E54" s="30">
        <f>E41+E44+E47+E50+E53</f>
        <v>129600</v>
      </c>
      <c r="F54" s="30">
        <f>F41+F44+F47+F50+F53</f>
        <v>129600</v>
      </c>
    </row>
    <row r="56" spans="2:6" x14ac:dyDescent="0.2">
      <c r="B56" s="9" t="s">
        <v>37</v>
      </c>
      <c r="C56" s="11">
        <v>2021</v>
      </c>
      <c r="D56" s="11">
        <f>C56+1</f>
        <v>2022</v>
      </c>
      <c r="E56" s="11">
        <f>D56+1</f>
        <v>2023</v>
      </c>
      <c r="F56" s="12">
        <f>E56+1</f>
        <v>2024</v>
      </c>
    </row>
    <row r="57" spans="2:6" x14ac:dyDescent="0.2">
      <c r="B57" s="51" t="s">
        <v>9</v>
      </c>
      <c r="C57" s="52">
        <v>5000</v>
      </c>
      <c r="D57" s="52">
        <v>0</v>
      </c>
      <c r="E57" s="52">
        <v>0</v>
      </c>
      <c r="F57" s="52">
        <v>0</v>
      </c>
    </row>
    <row r="58" spans="2:6" x14ac:dyDescent="0.2">
      <c r="B58" s="5" t="s">
        <v>1</v>
      </c>
      <c r="C58" s="13">
        <v>35000</v>
      </c>
      <c r="D58" s="52">
        <v>0</v>
      </c>
      <c r="E58" s="52">
        <v>0</v>
      </c>
      <c r="F58" s="52">
        <v>0</v>
      </c>
    </row>
    <row r="59" spans="2:6" s="27" customFormat="1" x14ac:dyDescent="0.2">
      <c r="B59" s="29" t="s">
        <v>10</v>
      </c>
      <c r="C59" s="30">
        <f>SUM(C57+C58)</f>
        <v>40000</v>
      </c>
      <c r="D59" s="30">
        <f t="shared" ref="D59:F59" si="10">SUM(D57+D58)</f>
        <v>0</v>
      </c>
      <c r="E59" s="30">
        <f t="shared" si="10"/>
        <v>0</v>
      </c>
      <c r="F59" s="30">
        <f t="shared" si="10"/>
        <v>0</v>
      </c>
    </row>
    <row r="60" spans="2:6" s="27" customFormat="1" x14ac:dyDescent="0.2">
      <c r="B60" s="1"/>
      <c r="C60" s="1"/>
      <c r="D60" s="1"/>
      <c r="E60" s="1"/>
      <c r="F60" s="1"/>
    </row>
    <row r="61" spans="2:6" x14ac:dyDescent="0.2">
      <c r="B61" s="9" t="s">
        <v>44</v>
      </c>
      <c r="C61" s="11">
        <v>2021</v>
      </c>
      <c r="D61" s="11">
        <f>C61+1</f>
        <v>2022</v>
      </c>
      <c r="E61" s="11">
        <f>D61+1</f>
        <v>2023</v>
      </c>
      <c r="F61" s="12">
        <f>E61+1</f>
        <v>2024</v>
      </c>
    </row>
    <row r="62" spans="2:6" x14ac:dyDescent="0.2">
      <c r="B62" s="51" t="s">
        <v>43</v>
      </c>
      <c r="C62" s="13">
        <f>0.02*C13</f>
        <v>3000</v>
      </c>
      <c r="D62" s="13">
        <f>0.02*D13</f>
        <v>6000</v>
      </c>
      <c r="E62" s="13">
        <f>0.02*E13</f>
        <v>9000</v>
      </c>
      <c r="F62" s="14">
        <f>0.02*F13</f>
        <v>13000</v>
      </c>
    </row>
    <row r="64" spans="2:6" ht="24" customHeight="1" x14ac:dyDescent="0.2"/>
    <row r="65" spans="2:6" ht="22" customHeight="1" x14ac:dyDescent="0.2">
      <c r="C65" s="55">
        <v>2021</v>
      </c>
      <c r="D65" s="56">
        <f>C65+1</f>
        <v>2022</v>
      </c>
      <c r="E65" s="56">
        <f>D65+1</f>
        <v>2023</v>
      </c>
      <c r="F65" s="57">
        <f>E65+1</f>
        <v>2024</v>
      </c>
    </row>
    <row r="66" spans="2:6" s="36" customFormat="1" ht="22" customHeight="1" x14ac:dyDescent="0.2">
      <c r="B66" s="33" t="s">
        <v>23</v>
      </c>
      <c r="C66" s="44">
        <f>C13</f>
        <v>150000</v>
      </c>
      <c r="D66" s="34">
        <f t="shared" ref="D66:F66" si="11">D13</f>
        <v>300000</v>
      </c>
      <c r="E66" s="34">
        <f t="shared" si="11"/>
        <v>450000</v>
      </c>
      <c r="F66" s="35">
        <f t="shared" si="11"/>
        <v>650000</v>
      </c>
    </row>
    <row r="67" spans="2:6" s="36" customFormat="1" ht="22" customHeight="1" x14ac:dyDescent="0.2">
      <c r="B67" s="37" t="s">
        <v>24</v>
      </c>
      <c r="C67" s="45">
        <f>C26+C36+C54</f>
        <v>180720</v>
      </c>
      <c r="D67" s="38">
        <f>D59+D54+D36+D26</f>
        <v>292320</v>
      </c>
      <c r="E67" s="38">
        <f>E59+E54+E36+E26</f>
        <v>432000</v>
      </c>
      <c r="F67" s="39">
        <f>F59+F54+F36+F26</f>
        <v>552000</v>
      </c>
    </row>
    <row r="68" spans="2:6" s="36" customFormat="1" ht="22" customHeight="1" x14ac:dyDescent="0.2">
      <c r="B68" s="40" t="s">
        <v>45</v>
      </c>
      <c r="C68" s="46">
        <f>C66-C67</f>
        <v>-30720</v>
      </c>
      <c r="D68" s="46">
        <f t="shared" ref="D68:F68" si="12">D66-D67</f>
        <v>7680</v>
      </c>
      <c r="E68" s="46">
        <f t="shared" si="12"/>
        <v>18000</v>
      </c>
      <c r="F68" s="46">
        <f t="shared" si="12"/>
        <v>98000</v>
      </c>
    </row>
    <row r="69" spans="2:6" s="36" customFormat="1" ht="22" customHeight="1" x14ac:dyDescent="0.2">
      <c r="B69" s="37" t="s">
        <v>46</v>
      </c>
      <c r="C69" s="45">
        <f>C59+C62</f>
        <v>43000</v>
      </c>
      <c r="D69" s="45">
        <f t="shared" ref="D69:F69" si="13">D59+D62</f>
        <v>6000</v>
      </c>
      <c r="E69" s="45">
        <f t="shared" si="13"/>
        <v>9000</v>
      </c>
      <c r="F69" s="45">
        <f t="shared" si="13"/>
        <v>13000</v>
      </c>
    </row>
    <row r="70" spans="2:6" s="36" customFormat="1" ht="22" customHeight="1" x14ac:dyDescent="0.2">
      <c r="B70" s="40" t="s">
        <v>47</v>
      </c>
      <c r="C70" s="46">
        <f>C68-C69</f>
        <v>-73720</v>
      </c>
      <c r="D70" s="46">
        <f t="shared" ref="D70:F70" si="14">D68-D69</f>
        <v>1680</v>
      </c>
      <c r="E70" s="46">
        <f t="shared" si="14"/>
        <v>9000</v>
      </c>
      <c r="F70" s="46">
        <f t="shared" si="14"/>
        <v>85000</v>
      </c>
    </row>
    <row r="71" spans="2:6" s="36" customFormat="1" ht="22" customHeight="1" x14ac:dyDescent="0.2">
      <c r="B71" s="41" t="s">
        <v>48</v>
      </c>
      <c r="C71" s="47">
        <f>C70</f>
        <v>-73720</v>
      </c>
      <c r="D71" s="42">
        <f>C71+D70</f>
        <v>-72040</v>
      </c>
      <c r="E71" s="42">
        <f>D71+E70</f>
        <v>-63040</v>
      </c>
      <c r="F71" s="43">
        <f>E71+F70</f>
        <v>21960</v>
      </c>
    </row>
  </sheetData>
  <pageMargins left="0.7" right="0.7" top="0.75" bottom="0.75" header="0.3" footer="0.3"/>
  <pageSetup scale="73" orientation="portrait" horizontalDpi="1200" verticalDpi="1200" copies="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Fluxo de Caixa</vt:lpstr>
      <vt:lpstr>'Fluxo de Caixa'!Print_Area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2019-01-07T15:24:26Z</cp:lastPrinted>
  <dcterms:created xsi:type="dcterms:W3CDTF">2013-05-10T17:23:24Z</dcterms:created>
  <dcterms:modified xsi:type="dcterms:W3CDTF">2021-02-24T21:28:06Z</dcterms:modified>
</cp:coreProperties>
</file>